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0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<sst xmlns="http://schemas.openxmlformats.org/spreadsheetml/2006/main" count="453" uniqueCount="334">
  <si>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</si>
  <si>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</si>
  <si>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</si>
  <si>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</si>
  <si>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</si>
  <si>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</si>
  <si>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</si>
  <si>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</si>
  <si>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</si>
  <si>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</si>
  <si>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</si>
  <si>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</si>
  <si>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</si>
  <si>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</si>
  <si>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</si>
  <si>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</si>
  <si>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</si>
  <si>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</si>
  <si>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</si>
  <si>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</si>
  <si>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</si>
  <si>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</si>
  <si>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</si>
  <si>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</si>
  <si>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</si>
  <si>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</si>
  <si>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</si>
  <si>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</si>
  <si>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</si>
  <si>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</si>
  <si>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</si>
  <si>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</si>
  <si>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</si>
  <si>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</si>
  <si>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</si>
  <si>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</si>
  <si>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</si>
  <si>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</si>
  <si>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</si>
  <si>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</si>
  <si>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</si>
  <si>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</si>
  <si>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</si>
  <si>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</si>
  <si>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</si>
  <si>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</si>
  <si>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</si>
  <si>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</si>
  <si>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</si>
  <si>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</si>
  <si>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</si>
  <si>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</si>
  <si>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</si>
  <si>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</si>
  <si>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</si>
  <si>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</si>
  <si>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</si>
  <si>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</si>
  <si>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</si>
  <si>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</si>
  <si>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</si>
  <si>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</si>
  <si>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</si>
  <si>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</si>
  <si>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</si>
  <si>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</si>
  <si>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</si>
  <si>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</si>
  <si>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</si>
  <si>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</si>
  <si>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</si>
  <si>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</si>
  <si>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</si>
  <si>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</si>
  <si>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</si>
  <si>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</si>
  <si>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</si>
  <si>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</si>
  <si>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</si>
  <si>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</si>
  <si>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</si>
  <si>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</si>
  <si>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</si>
  <si>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</si>
  <si>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</si>
  <si>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</si>
  <si>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</si>
  <si>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</si>
  <si>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</si>
  <si>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</si>
  <si>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</si>
  <si>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</si>
  <si>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</si>
  <si>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</si>
  <si>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</si>
  <si>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</si>
  <si>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</si>
  <si>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</si>
  <si>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</si>
  <si>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</si>
  <si>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</si>
  <si>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</si>
  <si>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</si>
  <si>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</si>
  <si>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</si>
  <si>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</si>
  <si>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</si>
  <si>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</si>
  <si>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</si>
  <si>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</si>
  <si>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</si>
  <si>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</si>
  <si>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</si>
  <si>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</si>
  <si>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</si>
  <si>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</si>
  <si>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</si>
  <si>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</si>
  <si>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</si>
  <si>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</si>
  <si>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</si>
  <si>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</si>
  <si>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</si>
  <si>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</si>
  <si>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</si>
  <si>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</si>
  <si>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</si>
  <si>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</si>
  <si>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</si>
  <si>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</si>
  <si>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</si>
  <si>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</si>
  <si>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</si>
  <si>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</si>
  <si>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</si>
  <si>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</si>
  <si>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</si>
  <si>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</si>
  <si>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</si>
  <si>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</si>
  <si>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</si>
  <si>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</si>
  <si>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</si>
  <si>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</si>
  <si>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</si>
  <si>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</si>
  <si>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</si>
  <si>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</si>
  <si>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</si>
  <si>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</si>
  <si>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</si>
  <si>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</si>
  <si>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</si>
  <si>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</si>
  <si>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</si>
  <si>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</si>
  <si>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</si>
  <si>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</si>
  <si>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</si>
  <si>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</si>
  <si>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</si>
  <si>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</si>
  <si>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</si>
  <si>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</si>
  <si>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</si>
  <si>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</si>
  <si>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</si>
  <si>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</si>
  <si>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</si>
  <si>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</si>
  <si>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</si>
  <si>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</si>
  <si>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</si>
  <si>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</si>
  <si>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</si>
  <si>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</si>
  <si>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</si>
  <si>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</si>
  <si>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</si>
  <si>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</si>
  <si>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</si>
  <si>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</si>
  <si>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</si>
  <si>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</si>
  <si>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</si>
  <si>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</si>
  <si>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</si>
  <si>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</si>
  <si>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</si>
  <si>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</si>
  <si>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</si>
  <si>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</si>
  <si>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</si>
  <si>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</si>
  <si>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</si>
  <si>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</si>
  <si>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</si>
  <si>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</si>
  <si>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</si>
  <si>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</si>
  <si>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</si>
  <si>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</si>
  <si>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</si>
  <si>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</si>
  <si>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</si>
  <si>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</si>
  <si>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</si>
  <si>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</si>
  <si>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</si>
  <si>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</si>
  <si>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</si>
  <si>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</si>
  <si>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</si>
  <si>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</si>
  <si>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</si>
  <si>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</si>
  <si>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</si>
  <si>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</si>
  <si>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</si>
  <si>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</si>
  <si>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</si>
  <si>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</si>
  <si>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</si>
  <si>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</si>
  <si>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</si>
  <si>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</si>
  <si>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</si>
  <si>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</si>
  <si>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</si>
  <si>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</si>
  <si>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</si>
  <si>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</si>
  <si>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</si>
  <si>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</si>
  <si>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</si>
  <si>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</si>
  <si>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</si>
  <si>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</si>
  <si>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</si>
  <si>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</si>
  <si>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</si>
  <si>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</si>
  <si>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</si>
  <si>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</si>
  <si>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</si>
  <si>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</si>
  <si>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</si>
  <si>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</si>
  <si>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</si>
  <si>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</si>
  <si>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</si>
  <si>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</si>
  <si>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</si>
  <si>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</si>
  <si>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</si>
  <si>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</si>
  <si>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</si>
  <si>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</si>
  <si>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</si>
  <si>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</si>
  <si>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</si>
  <si>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</si>
  <si>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</si>
  <si>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</si>
  <si>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</si>
  <si>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</si>
  <si>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</si>
  <si>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</si>
  <si>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</si>
  <si>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</si>
  <si>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</si>
  <si>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</si>
  <si>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</si>
  <si>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</si>
  <si>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</si>
  <si>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</si>
  <si>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</si>
  <si>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</si>
  <si>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</si>
  <si>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</si>
  <si>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</si>
  <si>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</si>
  <si>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</si>
  <si>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</si>
  <si>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</si>
  <si>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</si>
  <si>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</si>
  <si>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</si>
  <si>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</si>
  <si>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</si>
  <si>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</si>
  <si>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</si>
  <si>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</si>
  <si>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</si>
  <si>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</si>
  <si>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</si>
  <si>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</si>
  <si>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</si>
  <si>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</si>
  <si>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</si>
  <si>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</si>
  <si>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</si>
  <si>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</si>
  <si>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</si>
  <si>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</si>
  <si>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</si>
  <si>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</si>
  <si>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</si>
  <si>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</si>
  <si>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</si>
  <si>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</si>
  <si>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</si>
  <si>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</si>
  <si>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11/2016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</si>
  <si>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</si>
  <si>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</si>
  <si>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</si>
  <si>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</si>
  <si>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</si>
  <si>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</si>
  <si>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Валентина Ђуричић</t>
  </si>
  <si>
    <t>997</t>
  </si>
  <si>
    <t xml:space="preserve">Fond za razvoj Republike Srbije -za lokalne puteve </t>
  </si>
  <si>
    <t>ref.kam .stopa NBS+2,5</t>
  </si>
  <si>
    <t xml:space="preserve">               15.11.2016</t>
  </si>
  <si>
    <t>Fond za razvoj Republike Srbije-kisni kanal</t>
  </si>
  <si>
    <t>Fond za razvoj Republike Srbije-mreza fekalne kanalizacije</t>
  </si>
  <si>
    <t>Fond za razvoj Republike Srbije- nastavak izgradnje mreza fekalne kanalizacije</t>
  </si>
  <si>
    <t>160</t>
  </si>
  <si>
    <t>Banca Intesa</t>
  </si>
  <si>
    <t>EURIBOR 3M+3.28</t>
  </si>
  <si>
    <t xml:space="preserve">                  1</t>
  </si>
  <si>
    <t>у   Неготину</t>
  </si>
  <si>
    <t>____05.12.2016. год.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</si>
</sst>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"/>
    <numFmt numFmtId="195" formatCode="[$-409]dddd\,\ mmmm\ dd\,\ yyyy"/>
    <numFmt numFmtId="196" formatCode="mm/yyyy"/>
    <numFmt numFmtId="197" formatCode="yyyy\-mm\-dd"/>
    <numFmt numFmtId="198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194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194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94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194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194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194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194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198" fontId="9" fillId="0" borderId="17" xfId="0" applyNumberFormat="1" applyFont="1" applyBorder="1" applyAlignment="1" applyProtection="1">
      <alignment/>
      <protection locked="0"/>
    </xf>
    <xf numFmtId="198" fontId="9" fillId="0" borderId="18" xfId="0" applyNumberFormat="1" applyFont="1" applyBorder="1" applyAlignment="1" applyProtection="1">
      <alignment/>
      <protection locked="0"/>
    </xf>
    <xf numFmtId="198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98" fontId="3" fillId="0" borderId="14" xfId="0" applyNumberFormat="1" applyFont="1" applyBorder="1" applyAlignment="1" applyProtection="1">
      <alignment/>
      <protection locked="0"/>
    </xf>
    <xf numFmtId="198" fontId="3" fillId="0" borderId="14" xfId="0" applyNumberFormat="1" applyFont="1" applyBorder="1" applyAlignment="1" applyProtection="1">
      <alignment horizontal="right"/>
      <protection locked="0"/>
    </xf>
    <xf numFmtId="1" fontId="21" fillId="0" borderId="17" xfId="0" applyNumberFormat="1" applyFont="1" applyBorder="1" applyAlignment="1" applyProtection="1">
      <alignment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196" fontId="6" fillId="0" borderId="10" xfId="0" applyNumberFormat="1" applyFont="1" applyBorder="1" applyAlignment="1" applyProtection="1">
      <alignment horizontal="center"/>
      <protection locked="0"/>
    </xf>
    <xf numFmtId="196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196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tabSelected="1" zoomScale="70" zoomScaleNormal="70" zoomScalePageLayoutView="0" workbookViewId="0" topLeftCell="A1">
      <selection activeCell="A18" sqref="A18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31" t="s">
        <v>0</v>
      </c>
      <c r="B3" s="131"/>
      <c r="C3" s="143" t="s">
        <v>311</v>
      </c>
      <c r="D3" s="144"/>
    </row>
    <row r="4" spans="1:5" s="25" customFormat="1" ht="24" customHeight="1">
      <c r="A4" s="132" t="s">
        <v>1</v>
      </c>
      <c r="B4" s="132"/>
      <c r="C4" s="145" t="s">
        <v>312</v>
      </c>
      <c r="D4" s="146"/>
      <c r="E4" s="55"/>
    </row>
    <row r="5" spans="1:5" s="25" customFormat="1" ht="22.5" customHeight="1">
      <c r="A5" s="132" t="s">
        <v>2</v>
      </c>
      <c r="B5" s="132"/>
      <c r="C5" s="147" t="s">
        <v>318</v>
      </c>
      <c r="D5" s="148"/>
      <c r="E5" s="55"/>
    </row>
    <row r="6" spans="1:5" s="25" customFormat="1" ht="23.25" customHeight="1">
      <c r="A6" s="132" t="s">
        <v>3</v>
      </c>
      <c r="B6" s="132"/>
      <c r="C6" s="147" t="s">
        <v>319</v>
      </c>
      <c r="D6" s="148"/>
      <c r="E6" s="55"/>
    </row>
    <row r="7" spans="1:5" s="25" customFormat="1" ht="22.5" customHeight="1">
      <c r="A7" s="132" t="s">
        <v>4</v>
      </c>
      <c r="B7" s="132"/>
      <c r="C7" s="147" t="s">
        <v>320</v>
      </c>
      <c r="D7" s="148"/>
      <c r="E7" s="55"/>
    </row>
    <row r="8" spans="1:5" s="25" customFormat="1" ht="44.25" customHeight="1">
      <c r="A8" s="133" t="s">
        <v>265</v>
      </c>
      <c r="B8" s="134"/>
      <c r="C8" s="137" t="s">
        <v>313</v>
      </c>
      <c r="D8" s="138"/>
      <c r="E8" s="55"/>
    </row>
    <row r="9" spans="1:5" s="25" customFormat="1" ht="38.25" customHeight="1">
      <c r="A9" s="133" t="s">
        <v>5</v>
      </c>
      <c r="B9" s="134"/>
      <c r="C9" s="139">
        <v>37056</v>
      </c>
      <c r="D9" s="140"/>
      <c r="E9" s="55"/>
    </row>
    <row r="10" spans="1:4" s="25" customFormat="1" ht="57" customHeight="1">
      <c r="A10" s="133" t="s">
        <v>6</v>
      </c>
      <c r="B10" s="134"/>
      <c r="C10" s="141">
        <v>943105461</v>
      </c>
      <c r="D10" s="142"/>
    </row>
    <row r="11" spans="1:20" s="25" customFormat="1" ht="36.75" customHeight="1">
      <c r="A11" s="28"/>
      <c r="B11" s="28"/>
      <c r="C11" s="72"/>
      <c r="D11" s="135" t="s">
        <v>23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16.5">
      <c r="A16" s="86">
        <v>3</v>
      </c>
      <c r="B16" s="86">
        <v>1</v>
      </c>
      <c r="C16" s="79" t="s">
        <v>321</v>
      </c>
      <c r="D16" s="80" t="s">
        <v>322</v>
      </c>
      <c r="E16" s="126">
        <v>42704</v>
      </c>
      <c r="F16" s="104">
        <v>40567</v>
      </c>
      <c r="G16" s="79" t="s">
        <v>195</v>
      </c>
      <c r="H16" s="81">
        <v>25718750.71</v>
      </c>
      <c r="I16" s="79" t="s">
        <v>35</v>
      </c>
      <c r="J16" s="79"/>
      <c r="K16" s="79" t="s">
        <v>21</v>
      </c>
      <c r="L16" s="90">
        <v>0.5</v>
      </c>
      <c r="M16" s="82"/>
      <c r="N16" s="79" t="s">
        <v>323</v>
      </c>
      <c r="O16" s="86"/>
      <c r="P16" s="79" t="s">
        <v>34</v>
      </c>
      <c r="Q16" s="104">
        <v>40780</v>
      </c>
      <c r="R16" s="104">
        <v>41016</v>
      </c>
      <c r="S16" s="104">
        <v>41016</v>
      </c>
      <c r="T16" s="104" t="s">
        <v>324</v>
      </c>
    </row>
    <row r="17" spans="1:20" ht="16.5">
      <c r="A17" s="86">
        <v>4</v>
      </c>
      <c r="B17" s="86">
        <v>1</v>
      </c>
      <c r="C17" s="79" t="s">
        <v>321</v>
      </c>
      <c r="D17" s="80" t="s">
        <v>325</v>
      </c>
      <c r="E17" s="126">
        <v>42704</v>
      </c>
      <c r="F17" s="104">
        <v>40567</v>
      </c>
      <c r="G17" s="79" t="s">
        <v>195</v>
      </c>
      <c r="H17" s="81">
        <v>8014228.63</v>
      </c>
      <c r="I17" s="79" t="s">
        <v>35</v>
      </c>
      <c r="J17" s="79"/>
      <c r="K17" s="79" t="s">
        <v>21</v>
      </c>
      <c r="L17" s="90">
        <v>0.5</v>
      </c>
      <c r="M17" s="82"/>
      <c r="N17" s="79" t="s">
        <v>323</v>
      </c>
      <c r="O17" s="86"/>
      <c r="P17" s="79" t="s">
        <v>34</v>
      </c>
      <c r="Q17" s="104">
        <v>40999</v>
      </c>
      <c r="R17" s="104">
        <v>41002</v>
      </c>
      <c r="S17" s="104">
        <v>41002</v>
      </c>
      <c r="T17" s="104">
        <v>42689</v>
      </c>
    </row>
    <row r="18" spans="1:20" ht="33">
      <c r="A18" s="86">
        <v>5</v>
      </c>
      <c r="B18" s="86">
        <v>1</v>
      </c>
      <c r="C18" s="79" t="s">
        <v>321</v>
      </c>
      <c r="D18" s="80" t="s">
        <v>326</v>
      </c>
      <c r="E18" s="126">
        <v>42704</v>
      </c>
      <c r="F18" s="104">
        <v>40567</v>
      </c>
      <c r="G18" s="79" t="s">
        <v>195</v>
      </c>
      <c r="H18" s="81">
        <v>9829072.68</v>
      </c>
      <c r="I18" s="79" t="s">
        <v>35</v>
      </c>
      <c r="J18" s="79"/>
      <c r="K18" s="79" t="s">
        <v>21</v>
      </c>
      <c r="L18" s="90">
        <v>0.5</v>
      </c>
      <c r="M18" s="82"/>
      <c r="N18" s="79" t="s">
        <v>323</v>
      </c>
      <c r="O18" s="86"/>
      <c r="P18" s="79" t="s">
        <v>34</v>
      </c>
      <c r="Q18" s="104">
        <v>40999</v>
      </c>
      <c r="R18" s="104">
        <v>41002</v>
      </c>
      <c r="S18" s="104">
        <v>41002</v>
      </c>
      <c r="T18" s="104">
        <v>42733</v>
      </c>
    </row>
    <row r="19" spans="1:20" ht="33">
      <c r="A19" s="86">
        <v>6</v>
      </c>
      <c r="B19" s="86">
        <v>1</v>
      </c>
      <c r="C19" s="79" t="s">
        <v>321</v>
      </c>
      <c r="D19" s="80" t="s">
        <v>327</v>
      </c>
      <c r="E19" s="127">
        <v>42704</v>
      </c>
      <c r="F19" s="104">
        <v>40924</v>
      </c>
      <c r="G19" s="79" t="s">
        <v>195</v>
      </c>
      <c r="H19" s="81">
        <v>6897562.88</v>
      </c>
      <c r="I19" s="79" t="s">
        <v>35</v>
      </c>
      <c r="J19" s="79"/>
      <c r="K19" s="79" t="s">
        <v>21</v>
      </c>
      <c r="L19" s="90">
        <v>0.5</v>
      </c>
      <c r="M19" s="82"/>
      <c r="N19" s="79" t="s">
        <v>323</v>
      </c>
      <c r="O19" s="86"/>
      <c r="P19" s="79" t="s">
        <v>34</v>
      </c>
      <c r="Q19" s="104">
        <v>41061</v>
      </c>
      <c r="R19" s="104">
        <v>41320</v>
      </c>
      <c r="S19" s="104">
        <v>41320</v>
      </c>
      <c r="T19" s="104">
        <v>43130</v>
      </c>
    </row>
    <row r="20" spans="1:20" ht="16.5">
      <c r="A20" s="86">
        <v>7</v>
      </c>
      <c r="B20" s="86">
        <v>1</v>
      </c>
      <c r="C20" s="79" t="s">
        <v>328</v>
      </c>
      <c r="D20" s="80" t="s">
        <v>329</v>
      </c>
      <c r="E20" s="126">
        <v>42704</v>
      </c>
      <c r="F20" s="104">
        <v>41626</v>
      </c>
      <c r="G20" s="79" t="s">
        <v>249</v>
      </c>
      <c r="H20" s="81">
        <v>385810.59</v>
      </c>
      <c r="I20" s="79" t="s">
        <v>34</v>
      </c>
      <c r="J20" s="79" t="s">
        <v>27</v>
      </c>
      <c r="K20" s="79" t="s">
        <v>19</v>
      </c>
      <c r="L20" s="90">
        <v>0.08</v>
      </c>
      <c r="M20" s="82">
        <v>3.51</v>
      </c>
      <c r="N20" s="79" t="s">
        <v>330</v>
      </c>
      <c r="O20" s="86">
        <v>6</v>
      </c>
      <c r="P20" s="79" t="s">
        <v>27</v>
      </c>
      <c r="Q20" s="104">
        <v>41627</v>
      </c>
      <c r="R20" s="104">
        <v>41837</v>
      </c>
      <c r="S20" s="104">
        <v>41656</v>
      </c>
      <c r="T20" s="104">
        <v>43451</v>
      </c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C1">
      <selection activeCell="C10" sqref="C10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28">
        <v>3</v>
      </c>
      <c r="B7" s="129">
        <v>22285511.12</v>
      </c>
      <c r="C7" s="129">
        <v>3433239.59</v>
      </c>
      <c r="D7" s="129">
        <v>3433239.59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/>
    </row>
    <row r="8" spans="1:16" ht="16.5">
      <c r="A8" s="128">
        <v>4</v>
      </c>
      <c r="B8" s="129">
        <v>7939377.82</v>
      </c>
      <c r="C8" s="129">
        <v>74850.81</v>
      </c>
      <c r="D8" s="129">
        <v>74850.81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/>
    </row>
    <row r="9" spans="1:16" ht="16.5">
      <c r="A9" s="128">
        <v>5</v>
      </c>
      <c r="B9" s="129">
        <v>9166091.94</v>
      </c>
      <c r="C9" s="129">
        <v>662980.74</v>
      </c>
      <c r="D9" s="129">
        <v>662980.74</v>
      </c>
      <c r="E9" s="129">
        <v>311448.36</v>
      </c>
      <c r="F9" s="129">
        <v>5682.25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/>
    </row>
    <row r="10" spans="1:16" ht="16.5">
      <c r="A10" s="128">
        <v>6</v>
      </c>
      <c r="B10" s="129">
        <v>6302796.9</v>
      </c>
      <c r="C10" s="129">
        <v>594765.98</v>
      </c>
      <c r="D10" s="129">
        <v>594765.98</v>
      </c>
      <c r="E10" s="129">
        <v>0</v>
      </c>
      <c r="F10" s="129">
        <v>0</v>
      </c>
      <c r="G10" s="129">
        <v>0</v>
      </c>
      <c r="H10" s="129">
        <v>0</v>
      </c>
      <c r="I10" s="129">
        <v>38707.39</v>
      </c>
      <c r="J10" s="129">
        <v>2353.37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30"/>
    </row>
    <row r="11" spans="1:16" ht="16.5">
      <c r="A11" s="128">
        <v>7</v>
      </c>
      <c r="B11" s="129">
        <v>199480</v>
      </c>
      <c r="C11" s="129">
        <v>186330.59</v>
      </c>
      <c r="D11" s="129">
        <v>186330.59</v>
      </c>
      <c r="E11" s="129">
        <v>7198.29</v>
      </c>
      <c r="F11" s="129">
        <v>545.48</v>
      </c>
      <c r="G11" s="129">
        <v>7198.29</v>
      </c>
      <c r="H11" s="129">
        <v>545.48</v>
      </c>
      <c r="I11" s="129">
        <v>87973.76</v>
      </c>
      <c r="J11" s="129">
        <v>4951.48</v>
      </c>
      <c r="K11" s="129">
        <v>91158.54</v>
      </c>
      <c r="L11" s="129">
        <v>1766.38</v>
      </c>
      <c r="M11" s="129">
        <v>0</v>
      </c>
      <c r="N11" s="129">
        <v>7158.45</v>
      </c>
      <c r="O11" s="129">
        <v>585.32</v>
      </c>
      <c r="P11" s="130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L8" sqref="L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61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77" t="s">
        <v>331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zoomScale="80" zoomScaleNormal="80" zoomScalePageLayoutView="0" workbookViewId="0" topLeftCell="A26">
      <selection activeCell="C41" sqref="C41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0" t="s">
        <v>286</v>
      </c>
      <c r="E1" s="150"/>
      <c r="F1" s="150"/>
      <c r="G1" s="150"/>
      <c r="H1" s="150"/>
      <c r="I1" s="150"/>
      <c r="J1" s="107"/>
      <c r="K1" s="107"/>
    </row>
    <row r="3" spans="1:6" ht="16.5">
      <c r="A3" s="151" t="s">
        <v>287</v>
      </c>
      <c r="B3" s="151"/>
      <c r="C3" s="152" t="str">
        <f>IF(Krediti!C3&lt;&gt;"",Krediti!C3,"")</f>
        <v>072</v>
      </c>
      <c r="D3" s="152"/>
      <c r="E3" s="75"/>
      <c r="F3" s="75"/>
    </row>
    <row r="4" spans="1:6" ht="16.5">
      <c r="A4" s="151" t="s">
        <v>288</v>
      </c>
      <c r="B4" s="151"/>
      <c r="C4" s="152" t="str">
        <f>IF(Krediti!C4&lt;&gt;"",Krediti!C4,"")</f>
        <v>Неготин</v>
      </c>
      <c r="D4" s="152"/>
      <c r="E4" s="108"/>
      <c r="F4" s="108"/>
    </row>
    <row r="5" spans="1:6" ht="16.5">
      <c r="A5" s="151" t="s">
        <v>289</v>
      </c>
      <c r="B5" s="151"/>
      <c r="C5" s="153" t="str">
        <f>IF(Krediti!C8&lt;&gt;"",Krediti!C8,"")</f>
        <v>11/2016</v>
      </c>
      <c r="D5" s="153"/>
      <c r="E5" s="109"/>
      <c r="F5" s="75"/>
    </row>
    <row r="9" spans="1:11" ht="15">
      <c r="A9" s="149" t="s">
        <v>290</v>
      </c>
      <c r="B9" s="149" t="s">
        <v>291</v>
      </c>
      <c r="C9" s="149" t="s">
        <v>292</v>
      </c>
      <c r="D9" s="149" t="s">
        <v>293</v>
      </c>
      <c r="E9" s="149" t="s">
        <v>294</v>
      </c>
      <c r="F9" s="149" t="s">
        <v>295</v>
      </c>
      <c r="G9" s="149" t="s">
        <v>296</v>
      </c>
      <c r="H9" s="149" t="s">
        <v>297</v>
      </c>
      <c r="I9" s="149" t="s">
        <v>298</v>
      </c>
      <c r="J9" s="149" t="s">
        <v>299</v>
      </c>
      <c r="K9" s="149" t="s">
        <v>300</v>
      </c>
    </row>
    <row r="10" spans="1:11" ht="1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</row>
    <row r="11" spans="1:11" ht="1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3</v>
      </c>
      <c r="B13" s="112">
        <f>IF(Krediti!Q16&lt;&gt;"",Krediti!Q16,"")</f>
        <v>40780</v>
      </c>
      <c r="C13" s="112" t="str">
        <f>IF(Krediti!D16&lt;&gt;"",Krediti!D16,"")</f>
        <v>Fond za razvoj Republike Srbije -za lokalne puteve </v>
      </c>
      <c r="D13" s="112" t="str">
        <f>IF(Krediti!G16&lt;&gt;"",Krediti!G16,"")</f>
        <v>RSD</v>
      </c>
      <c r="E13" s="113">
        <f>IF(Krediti!H16&lt;&gt;"",Krediti!H16,"")</f>
        <v>25718750.71</v>
      </c>
      <c r="F13" s="112">
        <f>IF(Krediti!M16&lt;&gt;"",Krediti!M16,"")</f>
      </c>
      <c r="G13" s="114">
        <f>IF(Krediti!O16&lt;&gt;"",Krediti!O16,"")</f>
      </c>
      <c r="H13" s="113">
        <f>IF('Otplata kredita'!B7+'Otplata kredita'!C7&lt;&gt;0,'Otplata kredita'!B7+'Otplata kredita'!C7,"")</f>
        <v>25718750.71</v>
      </c>
      <c r="I13" s="113">
        <f>IF('Otplata kredita'!B7&lt;&gt;0,'Otplata kredita'!B7,"")</f>
        <v>22285511.12</v>
      </c>
      <c r="J13" s="113"/>
      <c r="K13" s="113">
        <f>IF(H13-I13&lt;&gt;0,H13-I13,0)</f>
        <v>3433239.59</v>
      </c>
    </row>
    <row r="14" spans="1:11" ht="16.5">
      <c r="A14" s="115">
        <f>IF(Krediti!A17&lt;&gt;"",Krediti!A17,"")</f>
        <v>4</v>
      </c>
      <c r="B14" s="112">
        <f>IF(Krediti!Q17&lt;&gt;"",Krediti!Q17,"")</f>
        <v>40999</v>
      </c>
      <c r="C14" s="112" t="str">
        <f>IF(Krediti!D17&lt;&gt;"",Krediti!D17,"")</f>
        <v>Fond za razvoj Republike Srbije-kisni kanal</v>
      </c>
      <c r="D14" s="112" t="str">
        <f>IF(Krediti!G17&lt;&gt;"",Krediti!G17,"")</f>
        <v>RSD</v>
      </c>
      <c r="E14" s="113">
        <f>IF(Krediti!H17&lt;&gt;"",Krediti!H17,"")</f>
        <v>8014228.63</v>
      </c>
      <c r="F14" s="112">
        <f>IF(Krediti!M17&lt;&gt;"",Krediti!M17,"")</f>
      </c>
      <c r="G14" s="114">
        <f>IF(Krediti!O17&lt;&gt;"",Krediti!O17,"")</f>
      </c>
      <c r="H14" s="113">
        <f>IF('Otplata kredita'!B8+'Otplata kredita'!C8&lt;&gt;0,'Otplata kredita'!B8+'Otplata kredita'!C8,"")</f>
        <v>8014228.63</v>
      </c>
      <c r="I14" s="113">
        <f>IF('Otplata kredita'!B8&lt;&gt;0,'Otplata kredita'!B8,"")</f>
        <v>7939377.82</v>
      </c>
      <c r="J14" s="113"/>
      <c r="K14" s="113">
        <f>IF(H14-I14&lt;&gt;0,H14-I14,0)</f>
        <v>74850.80999999959</v>
      </c>
    </row>
    <row r="15" spans="1:11" ht="16.5">
      <c r="A15" s="115">
        <f>IF(Krediti!A18&lt;&gt;"",Krediti!A18,"")</f>
        <v>5</v>
      </c>
      <c r="B15" s="112">
        <f>IF(Krediti!Q18&lt;&gt;"",Krediti!Q18,"")</f>
        <v>40999</v>
      </c>
      <c r="C15" s="112" t="str">
        <f>IF(Krediti!D18&lt;&gt;"",Krediti!D18,"")</f>
        <v>Fond za razvoj Republike Srbije-mreza fekalne kanalizacije</v>
      </c>
      <c r="D15" s="112" t="str">
        <f>IF(Krediti!G18&lt;&gt;"",Krediti!G18,"")</f>
        <v>RSD</v>
      </c>
      <c r="E15" s="113">
        <f>IF(Krediti!H18&lt;&gt;"",Krediti!H18,"")</f>
        <v>9829072.68</v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  <v>9829072.68</v>
      </c>
      <c r="I15" s="113">
        <f>IF('Otplata kredita'!B9&lt;&gt;0,'Otplata kredita'!B9,"")</f>
        <v>9166091.94</v>
      </c>
      <c r="J15" s="113"/>
      <c r="K15" s="113">
        <f>IF(H15-I15&lt;&gt;0,H15-I15,0)</f>
        <v>662980.7400000002</v>
      </c>
    </row>
    <row r="16" spans="1:11" ht="16.5">
      <c r="A16" s="115">
        <f>IF(Krediti!A19&lt;&gt;"",Krediti!A19,"")</f>
        <v>6</v>
      </c>
      <c r="B16" s="112">
        <f>IF(Krediti!Q19&lt;&gt;"",Krediti!Q19,"")</f>
        <v>41061</v>
      </c>
      <c r="C16" s="112" t="str">
        <f>IF(Krediti!D19&lt;&gt;"",Krediti!D19,"")</f>
        <v>Fond za razvoj Republike Srbije- nastavak izgradnje mreza fekalne kanalizacije</v>
      </c>
      <c r="D16" s="112" t="str">
        <f>IF(Krediti!G19&lt;&gt;"",Krediti!G19,"")</f>
        <v>RSD</v>
      </c>
      <c r="E16" s="113">
        <f>IF(Krediti!H19&lt;&gt;"",Krediti!H19,"")</f>
        <v>6897562.88</v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  <v>6897562.880000001</v>
      </c>
      <c r="I16" s="113">
        <f>IF('Otplata kredita'!B10&lt;&gt;0,'Otplata kredita'!B10,"")</f>
        <v>6302796.9</v>
      </c>
      <c r="J16" s="113"/>
      <c r="K16" s="113">
        <f>IF(H16-I16&lt;&gt;0,H16-I16,0)</f>
        <v>594765.9800000004</v>
      </c>
    </row>
    <row r="17" spans="1:11" ht="16.5">
      <c r="A17" s="115">
        <f>IF(Krediti!A20&lt;&gt;"",Krediti!A20,"")</f>
        <v>7</v>
      </c>
      <c r="B17" s="112">
        <f>IF(Krediti!Q20&lt;&gt;"",Krediti!Q20,"")</f>
        <v>41627</v>
      </c>
      <c r="C17" s="112" t="str">
        <f>IF(Krediti!D20&lt;&gt;"",Krediti!D20,"")</f>
        <v>Banca Intesa</v>
      </c>
      <c r="D17" s="112" t="str">
        <f>IF(Krediti!G20&lt;&gt;"",Krediti!G20,"")</f>
        <v>EUR</v>
      </c>
      <c r="E17" s="113">
        <f>IF(Krediti!H20&lt;&gt;"",Krediti!H20,"")</f>
        <v>385810.59</v>
      </c>
      <c r="F17" s="112">
        <f>IF(Krediti!M20&lt;&gt;"",Krediti!M20,"")</f>
        <v>3.51</v>
      </c>
      <c r="G17" s="114">
        <f>IF(Krediti!O20&lt;&gt;"",Krediti!O20,"")</f>
        <v>6</v>
      </c>
      <c r="H17" s="113">
        <f>IF('Otplata kredita'!B11+'Otplata kredita'!C11&lt;&gt;0,'Otplata kredita'!B11+'Otplata kredita'!C11,"")</f>
        <v>385810.58999999997</v>
      </c>
      <c r="I17" s="113">
        <f>IF('Otplata kredita'!B11&lt;&gt;0,'Otplata kredita'!B11,"")</f>
        <v>199480</v>
      </c>
      <c r="J17" s="113"/>
      <c r="K17" s="113">
        <f>IF(H17-I17&lt;&gt;0,H17-I17,0)</f>
        <v>186330.58999999997</v>
      </c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332</v>
      </c>
      <c r="C37" t="s">
        <v>333</v>
      </c>
      <c r="G37" t="s">
        <v>303</v>
      </c>
      <c r="J37" t="s">
        <v>304</v>
      </c>
    </row>
  </sheetData>
  <sheetProtection/>
  <mergeCells count="18"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I1"/>
    <mergeCell ref="A3:B3"/>
    <mergeCell ref="C3:D3"/>
    <mergeCell ref="A4:B4"/>
    <mergeCell ref="C4:D4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5" t="s">
        <v>39</v>
      </c>
      <c r="B4" s="155"/>
      <c r="D4" s="155" t="s">
        <v>41</v>
      </c>
      <c r="E4" s="155"/>
      <c r="F4" s="155"/>
      <c r="H4" s="155" t="s">
        <v>95</v>
      </c>
      <c r="I4" s="155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56" t="s">
        <v>57</v>
      </c>
      <c r="B9" s="156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57" t="s">
        <v>76</v>
      </c>
      <c r="E21" s="157"/>
      <c r="F21" s="157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4" t="s">
        <v>96</v>
      </c>
      <c r="I23" s="154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5" t="s">
        <v>189</v>
      </c>
      <c r="B4" s="155"/>
      <c r="D4" s="155" t="s">
        <v>193</v>
      </c>
      <c r="E4" s="155"/>
      <c r="G4" s="155" t="s">
        <v>253</v>
      </c>
      <c r="H4" s="155"/>
      <c r="J4" s="155" t="s">
        <v>12</v>
      </c>
      <c r="K4" s="155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56"/>
      <c r="B9" s="156"/>
      <c r="C9" s="39"/>
      <c r="D9" s="158"/>
      <c r="E9" s="158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5" t="s">
        <v>30</v>
      </c>
      <c r="E13" s="155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58"/>
      <c r="E20" s="158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Boki</cp:lastModifiedBy>
  <cp:lastPrinted>2011-06-10T11:22:54Z</cp:lastPrinted>
  <dcterms:created xsi:type="dcterms:W3CDTF">2011-06-03T07:08:39Z</dcterms:created>
  <dcterms:modified xsi:type="dcterms:W3CDTF">2016-12-05T14:23:38Z</dcterms:modified>
  <cp:category/>
  <cp:version/>
  <cp:contentType/>
  <cp:contentStatus/>
</cp:coreProperties>
</file>